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План закупки 2018" sheetId="1" r:id="rId1"/>
    <sheet name="Лист1" sheetId="2" r:id="rId2"/>
  </sheets>
  <definedNames>
    <definedName name="_xlnm._FilterDatabase" localSheetId="0" hidden="1">'План закупки 2018'!$A$15:$AW$29</definedName>
  </definedNames>
  <calcPr calcId="152511"/>
</workbook>
</file>

<file path=xl/calcChain.xml><?xml version="1.0" encoding="utf-8"?>
<calcChain xmlns="http://schemas.openxmlformats.org/spreadsheetml/2006/main">
  <c r="R20" i="1" l="1"/>
  <c r="Q20" i="1"/>
  <c r="R24" i="1"/>
  <c r="R19" i="1" s="1"/>
  <c r="Q24" i="1"/>
  <c r="Q19" i="1" s="1"/>
  <c r="Q31" i="1" s="1"/>
  <c r="R28" i="1"/>
  <c r="AB29" i="1"/>
  <c r="Q29" i="1"/>
  <c r="Q28" i="1" s="1"/>
  <c r="AI25" i="1"/>
  <c r="AJ25" i="1" s="1"/>
  <c r="AK25" i="1" s="1"/>
  <c r="AB25" i="1"/>
  <c r="Q25" i="1"/>
  <c r="R36" i="1"/>
  <c r="AB35" i="1"/>
  <c r="Q35" i="1"/>
  <c r="AB34" i="1"/>
  <c r="Q34" i="1"/>
  <c r="Q36" i="1" s="1"/>
  <c r="AB23" i="1"/>
  <c r="Q23" i="1"/>
  <c r="AB22" i="1"/>
  <c r="Q22" i="1"/>
  <c r="AB21" i="1"/>
  <c r="Q21" i="1"/>
  <c r="R31" i="1" l="1"/>
</calcChain>
</file>

<file path=xl/sharedStrings.xml><?xml version="1.0" encoding="utf-8"?>
<sst xmlns="http://schemas.openxmlformats.org/spreadsheetml/2006/main" count="227" uniqueCount="122">
  <si>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</si>
  <si>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</si>
  <si>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</si>
  <si>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</si>
  <si>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</si>
  <si>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</si>
  <si>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</si>
  <si>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</si>
  <si>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</si>
  <si>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</si>
  <si>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</si>
  <si>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</si>
  <si>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</si>
  <si>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</si>
  <si>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</si>
  <si>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</si>
  <si>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</si>
  <si>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</si>
  <si>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</si>
  <si>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</si>
  <si>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</si>
  <si>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</si>
  <si>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</si>
  <si>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</si>
  <si>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</si>
  <si>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</si>
  <si>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</si>
  <si>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</si>
  <si>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</si>
  <si>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</si>
  <si>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</si>
  <si>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</si>
  <si>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</si>
  <si>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</si>
  <si>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</si>
  <si>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</si>
  <si>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</si>
  <si>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2. Техническое перевооружение и реконструкция (иные инвестиционные проекты)</t>
  </si>
  <si>
    <t>2.2 Техническое перевооружение и реконструкция (за исключением ИТ - закупок)</t>
  </si>
  <si>
    <t>2.2.2 Материалы, оборудование, прочие товары</t>
  </si>
  <si>
    <t>Маркетинговое исследование</t>
  </si>
  <si>
    <t>В соответствие с техническим заданием</t>
  </si>
  <si>
    <t>шт</t>
  </si>
  <si>
    <t>Чувашская Республика</t>
  </si>
  <si>
    <t>МТРиО</t>
  </si>
  <si>
    <t>-</t>
  </si>
  <si>
    <t>3. Энергоремонтное производство, техническое обслуживание</t>
  </si>
  <si>
    <t>3.2 Материалы, оборудование, прочие товары</t>
  </si>
  <si>
    <t>Услуги</t>
  </si>
  <si>
    <t>Себестоимость</t>
  </si>
  <si>
    <t>ГЭ</t>
  </si>
  <si>
    <t>4. Закупки в области информационных технологий</t>
  </si>
  <si>
    <t>8.Прочие закупки</t>
  </si>
  <si>
    <t>Всего</t>
  </si>
  <si>
    <t xml:space="preserve"> 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</si>
  <si>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</si>
  <si>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</si>
  <si>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</si>
  <si>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</si>
  <si>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</si>
  <si>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</si>
  <si>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</si>
  <si>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</si>
  <si>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</si>
  <si>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</si>
  <si>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</si>
  <si>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</si>
  <si>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</si>
  <si>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</si>
  <si>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</si>
  <si>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</si>
  <si>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7. Закупки услуг оценщиков</t>
  </si>
  <si>
    <t>электронная</t>
  </si>
  <si>
    <t>неэлектронная</t>
  </si>
  <si>
    <t>3.1 Работы, услуги</t>
  </si>
  <si>
    <t>усл.ед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</si>
  <si>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</si>
  <si>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</si>
  <si>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</si>
  <si>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</si>
  <si>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</si>
  <si>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</si>
  <si>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</si>
  <si>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</si>
  <si>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</si>
  <si>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</si>
  <si>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</si>
  <si>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</si>
  <si>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</si>
  <si>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</si>
  <si>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Запрос предложений в электронной форме</t>
  </si>
  <si>
    <t>Сравнение цен</t>
  </si>
  <si>
    <t>Закупки, исключенные из Плана</t>
  </si>
  <si>
    <t>Корректировка №2 План закупки АО «ЧАК» на 2019 год</t>
  </si>
  <si>
    <t>ПТО</t>
  </si>
  <si>
    <t>Работы</t>
  </si>
  <si>
    <t>Выполнение работ по ремонту автомобилей иностранного производства</t>
  </si>
  <si>
    <t>45.20.1</t>
  </si>
  <si>
    <t>Уменьшение суммы закупки на 46 452 рубля.</t>
  </si>
  <si>
    <t>Выполнение работ по ремонту отопителей, подогревателей и кондиционеров автомобилей и специальной техники</t>
  </si>
  <si>
    <t>45.20.2</t>
  </si>
  <si>
    <t>Увеличение суммы закупки на 46 452 рубля за счет заекупки №1913 лот №16</t>
  </si>
  <si>
    <t>Выполнение работ по ремонту пожарной сигнализации на территории боксов №5,6 производственного отделения №1</t>
  </si>
  <si>
    <t>80.20</t>
  </si>
  <si>
    <t>43.21.10.140</t>
  </si>
  <si>
    <t>Сметный расчет</t>
  </si>
  <si>
    <t>Поставка щитового оборудования</t>
  </si>
  <si>
    <t>27.12</t>
  </si>
  <si>
    <t>27.12.3</t>
  </si>
  <si>
    <t>Поставка светотехнической продукции</t>
  </si>
  <si>
    <t>27.4</t>
  </si>
  <si>
    <t>Поставка кабеля СИП-2 3х95 + 1х95</t>
  </si>
  <si>
    <t>27.3</t>
  </si>
  <si>
    <t>м</t>
  </si>
  <si>
    <t>В счет:
1. исключенной закупки №1923 лот №28 "Поставка щитового оборудования" - 19 477.79 рублей;
2. исключенной закупки №1923 лот №30 "Поставка светотехнической продукции" - 30 241.19 рубль;
3. эксономии по закупке №1923 лот №27 "Поставка низковольного оборудования" (сумма закупки 57 705.15, сумма заключенного договора 34 636.32, сумма экономии 23 068.83) - 14 056.22</t>
  </si>
  <si>
    <t>ОТ и БД</t>
  </si>
  <si>
    <t>Обязательное страхование гражданской ответственности владельцев транспортных средств (ОСАГО)</t>
  </si>
  <si>
    <t>65.12.3</t>
  </si>
  <si>
    <t>65.12.21</t>
  </si>
  <si>
    <t>В соответствии с законодательством РФ</t>
  </si>
  <si>
    <t>НДС не облагается, в соответствии с п.п. 7 п. 3 ст. 149 НК РФ
Уменьшение суммы закупки в связи с изменением тарифов страхования.</t>
  </si>
  <si>
    <t>Утверждена Приказом генерального дитректора АО «ЧАК» 18.03.2019 (Приказ от 18.03.2019 г. №109 )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</si>
</sst>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dd\.mm\.yyyy"/>
    <numFmt numFmtId="168" formatCode="#,##0.00000"/>
    <numFmt numFmtId="169" formatCode="0.00000"/>
    <numFmt numFmtId="170" formatCode="#,##0_ ;[Red]\-#,##0\ 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b/>
      <sz val="11"/>
      <color theme="1"/>
      <name val="Calibri"/>
      <family val="2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7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0" fontId="8" fillId="0" borderId="0"/>
    <xf numFmtId="0" fontId="4" fillId="0" borderId="0"/>
    <xf numFmtId="0" fontId="4" fillId="0" borderId="0"/>
  </cellStyleXfs>
  <cellXfs count="18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16" fontId="11" fillId="0" borderId="4" xfId="0" applyNumberFormat="1" applyFont="1" applyFill="1" applyBorder="1" applyAlignment="1">
      <alignment horizontal="left" vertical="center"/>
    </xf>
    <xf numFmtId="16" fontId="11" fillId="0" borderId="4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9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>
      <alignment horizontal="left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/>
    </xf>
    <xf numFmtId="14" fontId="10" fillId="0" borderId="13" xfId="0" applyNumberFormat="1" applyFont="1" applyFill="1" applyBorder="1" applyAlignment="1">
      <alignment horizontal="left" vertical="center"/>
    </xf>
    <xf numFmtId="0" fontId="17" fillId="0" borderId="0" xfId="0" applyFont="1" applyFill="1" applyAlignment="1"/>
    <xf numFmtId="0" fontId="18" fillId="0" borderId="0" xfId="0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wrapText="1"/>
    </xf>
    <xf numFmtId="0" fontId="19" fillId="0" borderId="0" xfId="0" applyFont="1" applyFill="1"/>
    <xf numFmtId="0" fontId="12" fillId="0" borderId="9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6" fontId="11" fillId="0" borderId="5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" fontId="11" fillId="0" borderId="4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/>
    </xf>
    <xf numFmtId="167" fontId="13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8" fontId="17" fillId="0" borderId="0" xfId="0" applyNumberFormat="1" applyFont="1" applyFill="1" applyAlignment="1">
      <alignment horizontal="left" vertical="center"/>
    </xf>
    <xf numFmtId="168" fontId="2" fillId="0" borderId="0" xfId="0" applyNumberFormat="1" applyFont="1" applyFill="1" applyAlignment="1">
      <alignment horizontal="left" vertical="center"/>
    </xf>
    <xf numFmtId="168" fontId="3" fillId="0" borderId="0" xfId="0" applyNumberFormat="1" applyFont="1" applyFill="1" applyAlignment="1">
      <alignment horizontal="left" vertical="center"/>
    </xf>
    <xf numFmtId="168" fontId="11" fillId="0" borderId="0" xfId="0" applyNumberFormat="1" applyFont="1" applyFill="1" applyBorder="1" applyAlignment="1">
      <alignment horizontal="left" vertical="center"/>
    </xf>
    <xf numFmtId="168" fontId="11" fillId="0" borderId="4" xfId="0" applyNumberFormat="1" applyFont="1" applyFill="1" applyBorder="1" applyAlignment="1">
      <alignment horizontal="left" vertical="center"/>
    </xf>
    <xf numFmtId="168" fontId="10" fillId="0" borderId="1" xfId="0" applyNumberFormat="1" applyFont="1" applyFill="1" applyBorder="1" applyAlignment="1">
      <alignment horizontal="left" vertical="center" wrapText="1"/>
    </xf>
    <xf numFmtId="168" fontId="10" fillId="0" borderId="1" xfId="0" applyNumberFormat="1" applyFont="1" applyFill="1" applyBorder="1" applyAlignment="1">
      <alignment horizontal="left" vertical="center"/>
    </xf>
    <xf numFmtId="168" fontId="0" fillId="0" borderId="0" xfId="0" applyNumberFormat="1" applyFill="1" applyAlignment="1">
      <alignment horizontal="left" vertical="center"/>
    </xf>
    <xf numFmtId="168" fontId="1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left" vertical="center"/>
    </xf>
    <xf numFmtId="0" fontId="22" fillId="0" borderId="1" xfId="3" applyFont="1" applyFill="1" applyBorder="1" applyAlignment="1" applyProtection="1">
      <alignment horizontal="center" vertical="top" wrapText="1"/>
      <protection locked="0"/>
    </xf>
    <xf numFmtId="169" fontId="10" fillId="0" borderId="1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1" fillId="0" borderId="0" xfId="0" applyFont="1" applyFill="1"/>
    <xf numFmtId="0" fontId="24" fillId="0" borderId="0" xfId="0" applyFont="1" applyFill="1"/>
    <xf numFmtId="168" fontId="11" fillId="0" borderId="11" xfId="0" applyNumberFormat="1" applyFont="1" applyFill="1" applyBorder="1" applyAlignment="1">
      <alignment horizontal="left" vertical="center"/>
    </xf>
    <xf numFmtId="168" fontId="14" fillId="0" borderId="1" xfId="0" applyNumberFormat="1" applyFont="1" applyFill="1" applyBorder="1" applyAlignment="1">
      <alignment horizontal="left" vertical="center"/>
    </xf>
    <xf numFmtId="168" fontId="11" fillId="0" borderId="1" xfId="0" applyNumberFormat="1" applyFont="1" applyFill="1" applyBorder="1" applyAlignment="1">
      <alignment horizontal="left" vertical="center"/>
    </xf>
    <xf numFmtId="168" fontId="14" fillId="0" borderId="11" xfId="0" applyNumberFormat="1" applyFont="1" applyFill="1" applyBorder="1" applyAlignment="1">
      <alignment horizontal="left" vertical="center"/>
    </xf>
    <xf numFmtId="168" fontId="21" fillId="0" borderId="1" xfId="0" applyNumberFormat="1" applyFont="1" applyFill="1" applyBorder="1" applyAlignment="1">
      <alignment horizontal="left" vertical="center" wrapText="1"/>
    </xf>
    <xf numFmtId="168" fontId="14" fillId="0" borderId="13" xfId="0" applyNumberFormat="1" applyFont="1" applyFill="1" applyBorder="1" applyAlignment="1">
      <alignment horizontal="left" vertical="center"/>
    </xf>
    <xf numFmtId="167" fontId="13" fillId="0" borderId="1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 applyProtection="1">
      <alignment horizontal="left" vertical="center" wrapText="1"/>
      <protection locked="0"/>
    </xf>
    <xf numFmtId="168" fontId="12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166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/>
    </xf>
    <xf numFmtId="49" fontId="9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4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5" xfId="0" applyNumberFormat="1" applyFont="1" applyFill="1" applyBorder="1" applyAlignment="1" applyProtection="1">
      <alignment horizontal="center" vertical="top" wrapText="1"/>
      <protection locked="0"/>
    </xf>
    <xf numFmtId="170" fontId="22" fillId="0" borderId="2" xfId="0" applyNumberFormat="1" applyFont="1" applyFill="1" applyBorder="1" applyAlignment="1" applyProtection="1">
      <alignment horizontal="center" vertical="top" wrapText="1"/>
      <protection locked="0"/>
    </xf>
    <xf numFmtId="170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3" fontId="22" fillId="0" borderId="2" xfId="0" applyNumberFormat="1" applyFont="1" applyFill="1" applyBorder="1" applyAlignment="1" applyProtection="1">
      <alignment horizontal="center" vertical="top" wrapText="1"/>
      <protection locked="0"/>
    </xf>
    <xf numFmtId="3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170" fontId="22" fillId="0" borderId="2" xfId="2" applyNumberFormat="1" applyFont="1" applyFill="1" applyBorder="1" applyAlignment="1" applyProtection="1">
      <alignment horizontal="center" vertical="top" wrapText="1"/>
      <protection locked="0"/>
    </xf>
    <xf numFmtId="170" fontId="22" fillId="0" borderId="11" xfId="2" applyNumberFormat="1" applyFont="1" applyFill="1" applyBorder="1" applyAlignment="1" applyProtection="1">
      <alignment horizontal="center" vertical="top" wrapText="1"/>
      <protection locked="0"/>
    </xf>
    <xf numFmtId="0" fontId="22" fillId="0" borderId="3" xfId="0" applyFont="1" applyFill="1" applyBorder="1" applyAlignment="1" applyProtection="1">
      <alignment horizontal="center" vertical="top" wrapText="1"/>
      <protection locked="0"/>
    </xf>
    <xf numFmtId="0" fontId="22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36"/>
  <sheetViews>
    <sheetView tabSelected="1" workbookViewId="0">
      <pane ySplit="15" topLeftCell="A16" activePane="bottomLeft" state="frozen"/>
      <selection pane="bottomLeft" activeCell="M2" sqref="M2"/>
    </sheetView>
  </sheetViews>
  <sheetFormatPr defaultRowHeight="15" x14ac:dyDescent="0.25"/>
  <cols>
    <col min="1" max="1" width="5.85546875" style="9" customWidth="1"/>
    <col min="2" max="2" width="7.5703125" style="12" customWidth="1"/>
    <col min="3" max="3" width="11.28515625" style="9" customWidth="1"/>
    <col min="4" max="4" width="7.7109375" style="90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11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123" customWidth="1"/>
    <col min="18" max="18" width="13.5703125" style="123" customWidth="1"/>
    <col min="19" max="19" width="17.7109375" style="89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4.57031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/>
    <col min="49" max="49" width="56.85546875" style="111" customWidth="1"/>
    <col min="50" max="16384" width="9.140625" style="9"/>
  </cols>
  <sheetData>
    <row r="2" spans="1:49" s="59" customFormat="1" ht="18" customHeight="1" x14ac:dyDescent="0.35">
      <c r="A2" s="129" t="s">
        <v>93</v>
      </c>
      <c r="B2" s="114"/>
      <c r="C2" s="55"/>
      <c r="D2" s="91"/>
      <c r="E2" s="55"/>
      <c r="F2" s="55"/>
      <c r="G2" s="56"/>
      <c r="H2" s="3" t="s">
        <v>121</v>
      </c>
      <c r="I2" s="56"/>
      <c r="J2" s="55"/>
      <c r="K2" s="55"/>
      <c r="L2" s="55"/>
      <c r="M2" s="112"/>
      <c r="N2" s="55"/>
      <c r="O2" s="55"/>
      <c r="P2" s="55"/>
      <c r="Q2" s="116"/>
      <c r="R2" s="116"/>
      <c r="S2" s="86"/>
      <c r="T2" s="55"/>
      <c r="U2" s="55"/>
      <c r="V2" s="55"/>
      <c r="W2" s="55"/>
      <c r="X2" s="55"/>
      <c r="Y2" s="55"/>
      <c r="Z2" s="55"/>
      <c r="AA2" s="55"/>
      <c r="AB2" s="58"/>
      <c r="AC2" s="55"/>
      <c r="AD2" s="57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108"/>
    </row>
    <row r="3" spans="1:49" ht="11.25" hidden="1" customHeight="1" x14ac:dyDescent="0.25">
      <c r="A3" s="168" t="s">
        <v>0</v>
      </c>
      <c r="B3" s="168"/>
      <c r="C3" s="168"/>
      <c r="D3" s="168" t="s">
        <v>68</v>
      </c>
      <c r="E3" s="168"/>
      <c r="F3" s="168"/>
      <c r="G3" s="168"/>
      <c r="H3" s="37"/>
      <c r="I3" s="37"/>
      <c r="J3" s="1"/>
      <c r="K3" s="1"/>
      <c r="L3" s="1"/>
      <c r="M3" s="37"/>
      <c r="N3" s="2"/>
      <c r="O3" s="2"/>
      <c r="P3" s="2"/>
      <c r="Q3" s="117"/>
      <c r="R3" s="117"/>
      <c r="S3" s="87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09"/>
    </row>
    <row r="4" spans="1:49" ht="11.25" hidden="1" customHeight="1" x14ac:dyDescent="0.25">
      <c r="A4" s="168" t="s">
        <v>1</v>
      </c>
      <c r="B4" s="168"/>
      <c r="C4" s="168"/>
      <c r="D4" s="168" t="s">
        <v>2</v>
      </c>
      <c r="E4" s="168"/>
      <c r="F4" s="168"/>
      <c r="G4" s="168"/>
      <c r="H4" s="37"/>
      <c r="I4" s="37"/>
      <c r="J4" s="1"/>
      <c r="K4" s="1"/>
      <c r="L4" s="1"/>
      <c r="M4" s="37"/>
      <c r="N4" s="2"/>
      <c r="O4" s="2"/>
      <c r="P4" s="2"/>
      <c r="Q4" s="117"/>
      <c r="R4" s="117"/>
      <c r="S4" s="87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09"/>
    </row>
    <row r="5" spans="1:49" ht="11.25" hidden="1" customHeight="1" x14ac:dyDescent="0.25">
      <c r="A5" s="168" t="s">
        <v>3</v>
      </c>
      <c r="B5" s="168"/>
      <c r="C5" s="168"/>
      <c r="D5" s="168" t="s">
        <v>4</v>
      </c>
      <c r="E5" s="168"/>
      <c r="F5" s="168"/>
      <c r="G5" s="168"/>
      <c r="H5" s="37"/>
      <c r="I5" s="37"/>
      <c r="J5" s="1"/>
      <c r="K5" s="1"/>
      <c r="L5" s="1"/>
      <c r="M5" s="37"/>
      <c r="N5" s="2"/>
      <c r="O5" s="2"/>
      <c r="P5" s="2"/>
      <c r="Q5" s="117"/>
      <c r="R5" s="117"/>
      <c r="S5" s="87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09"/>
    </row>
    <row r="6" spans="1:49" ht="11.25" hidden="1" customHeight="1" x14ac:dyDescent="0.25">
      <c r="A6" s="168" t="s">
        <v>5</v>
      </c>
      <c r="B6" s="168"/>
      <c r="C6" s="168"/>
      <c r="D6" s="168" t="s">
        <v>69</v>
      </c>
      <c r="E6" s="168"/>
      <c r="F6" s="168"/>
      <c r="G6" s="168"/>
      <c r="H6" s="37"/>
      <c r="I6" s="37"/>
      <c r="J6" s="1"/>
      <c r="K6" s="1"/>
      <c r="L6" s="1"/>
      <c r="M6" s="37"/>
      <c r="N6" s="2"/>
      <c r="O6" s="2"/>
      <c r="P6" s="2"/>
      <c r="Q6" s="117"/>
      <c r="R6" s="117"/>
      <c r="S6" s="87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09"/>
    </row>
    <row r="7" spans="1:49" ht="11.25" hidden="1" customHeight="1" x14ac:dyDescent="0.25">
      <c r="A7" s="168" t="s">
        <v>6</v>
      </c>
      <c r="B7" s="168"/>
      <c r="C7" s="168"/>
      <c r="D7" s="169">
        <v>2124021783</v>
      </c>
      <c r="E7" s="169"/>
      <c r="F7" s="169"/>
      <c r="G7" s="169"/>
      <c r="H7" s="40"/>
      <c r="I7" s="40"/>
      <c r="J7" s="1"/>
      <c r="K7" s="1"/>
      <c r="L7" s="1"/>
      <c r="M7" s="37"/>
      <c r="N7" s="2"/>
      <c r="O7" s="2"/>
      <c r="P7" s="2"/>
      <c r="Q7" s="117"/>
      <c r="R7" s="117"/>
      <c r="S7" s="87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09"/>
    </row>
    <row r="8" spans="1:49" ht="11.25" hidden="1" customHeight="1" x14ac:dyDescent="0.25">
      <c r="A8" s="168" t="s">
        <v>7</v>
      </c>
      <c r="B8" s="168"/>
      <c r="C8" s="168"/>
      <c r="D8" s="168">
        <v>212401001</v>
      </c>
      <c r="E8" s="168"/>
      <c r="F8" s="168"/>
      <c r="G8" s="168"/>
      <c r="H8" s="37"/>
      <c r="I8" s="37"/>
      <c r="J8" s="1"/>
      <c r="K8" s="1"/>
      <c r="L8" s="1"/>
      <c r="M8" s="37"/>
      <c r="N8" s="2"/>
      <c r="O8" s="2"/>
      <c r="P8" s="2"/>
      <c r="Q8" s="117"/>
      <c r="R8" s="117"/>
      <c r="S8" s="87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09"/>
    </row>
    <row r="9" spans="1:49" ht="11.25" hidden="1" customHeight="1" x14ac:dyDescent="0.25">
      <c r="A9" s="168" t="s">
        <v>8</v>
      </c>
      <c r="B9" s="168"/>
      <c r="C9" s="168"/>
      <c r="D9" s="172">
        <v>97410000000</v>
      </c>
      <c r="E9" s="172"/>
      <c r="F9" s="172"/>
      <c r="G9" s="172"/>
      <c r="H9" s="38"/>
      <c r="I9" s="38"/>
      <c r="J9" s="1"/>
      <c r="K9" s="1"/>
      <c r="L9" s="1"/>
      <c r="M9" s="37"/>
      <c r="N9" s="2"/>
      <c r="O9" s="2"/>
      <c r="P9" s="2"/>
      <c r="Q9" s="117"/>
      <c r="R9" s="117"/>
      <c r="S9" s="87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09"/>
    </row>
    <row r="10" spans="1:49" ht="15" customHeight="1" x14ac:dyDescent="0.35">
      <c r="B10" s="115"/>
      <c r="C10" s="3"/>
      <c r="D10" s="92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118"/>
      <c r="R10" s="118"/>
      <c r="S10" s="88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110"/>
    </row>
    <row r="11" spans="1:49" ht="8.25" customHeight="1" x14ac:dyDescent="0.35">
      <c r="A11" s="3"/>
      <c r="B11" s="115"/>
      <c r="C11" s="3"/>
      <c r="D11" s="92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118"/>
      <c r="R11" s="118"/>
      <c r="S11" s="88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110"/>
    </row>
    <row r="12" spans="1:49" ht="25.5" customHeight="1" x14ac:dyDescent="0.25">
      <c r="A12" s="162" t="s">
        <v>9</v>
      </c>
      <c r="B12" s="153" t="s">
        <v>10</v>
      </c>
      <c r="C12" s="156" t="s">
        <v>11</v>
      </c>
      <c r="D12" s="157"/>
      <c r="E12" s="153" t="s">
        <v>14</v>
      </c>
      <c r="F12" s="153" t="s">
        <v>12</v>
      </c>
      <c r="G12" s="162" t="s">
        <v>13</v>
      </c>
      <c r="H12" s="153" t="s">
        <v>55</v>
      </c>
      <c r="I12" s="153" t="s">
        <v>56</v>
      </c>
      <c r="J12" s="153" t="s">
        <v>58</v>
      </c>
      <c r="K12" s="153" t="s">
        <v>76</v>
      </c>
      <c r="L12" s="153" t="s">
        <v>77</v>
      </c>
      <c r="M12" s="162" t="s">
        <v>15</v>
      </c>
      <c r="N12" s="162" t="s">
        <v>16</v>
      </c>
      <c r="O12" s="153" t="s">
        <v>78</v>
      </c>
      <c r="P12" s="153" t="s">
        <v>78</v>
      </c>
      <c r="Q12" s="163" t="s">
        <v>59</v>
      </c>
      <c r="R12" s="159" t="s">
        <v>60</v>
      </c>
      <c r="S12" s="162" t="s">
        <v>17</v>
      </c>
      <c r="T12" s="156" t="s">
        <v>18</v>
      </c>
      <c r="U12" s="157"/>
      <c r="V12" s="157"/>
      <c r="W12" s="158"/>
      <c r="X12" s="156" t="s">
        <v>19</v>
      </c>
      <c r="Y12" s="157"/>
      <c r="Z12" s="157"/>
      <c r="AA12" s="158"/>
      <c r="AB12" s="162" t="s">
        <v>20</v>
      </c>
      <c r="AC12" s="162"/>
      <c r="AD12" s="173"/>
      <c r="AE12" s="162"/>
      <c r="AF12" s="162"/>
      <c r="AG12" s="162"/>
      <c r="AH12" s="162"/>
      <c r="AI12" s="162"/>
      <c r="AJ12" s="162"/>
      <c r="AK12" s="162"/>
      <c r="AL12" s="162" t="s">
        <v>21</v>
      </c>
      <c r="AM12" s="162" t="s">
        <v>22</v>
      </c>
      <c r="AN12" s="174" t="s">
        <v>79</v>
      </c>
      <c r="AO12" s="175"/>
      <c r="AP12" s="175"/>
      <c r="AQ12" s="175"/>
      <c r="AR12" s="175"/>
      <c r="AS12" s="175"/>
      <c r="AT12" s="175"/>
      <c r="AU12" s="175"/>
      <c r="AV12" s="176"/>
      <c r="AW12" s="153" t="s">
        <v>23</v>
      </c>
    </row>
    <row r="13" spans="1:49" ht="21.75" customHeight="1" x14ac:dyDescent="0.25">
      <c r="A13" s="162"/>
      <c r="B13" s="154"/>
      <c r="C13" s="162" t="s">
        <v>24</v>
      </c>
      <c r="D13" s="162" t="s">
        <v>25</v>
      </c>
      <c r="E13" s="154"/>
      <c r="F13" s="154"/>
      <c r="G13" s="162"/>
      <c r="H13" s="154"/>
      <c r="I13" s="154"/>
      <c r="J13" s="154"/>
      <c r="K13" s="154"/>
      <c r="L13" s="154"/>
      <c r="M13" s="162"/>
      <c r="N13" s="162"/>
      <c r="O13" s="154"/>
      <c r="P13" s="154"/>
      <c r="Q13" s="164"/>
      <c r="R13" s="160"/>
      <c r="S13" s="162"/>
      <c r="T13" s="162" t="s">
        <v>26</v>
      </c>
      <c r="U13" s="162" t="s">
        <v>27</v>
      </c>
      <c r="V13" s="166" t="s">
        <v>61</v>
      </c>
      <c r="W13" s="166" t="s">
        <v>62</v>
      </c>
      <c r="X13" s="162" t="s">
        <v>63</v>
      </c>
      <c r="Y13" s="162" t="s">
        <v>28</v>
      </c>
      <c r="Z13" s="153" t="s">
        <v>6</v>
      </c>
      <c r="AA13" s="185" t="s">
        <v>7</v>
      </c>
      <c r="AB13" s="162" t="s">
        <v>29</v>
      </c>
      <c r="AC13" s="162" t="s">
        <v>30</v>
      </c>
      <c r="AD13" s="173" t="s">
        <v>31</v>
      </c>
      <c r="AE13" s="162"/>
      <c r="AF13" s="162" t="s">
        <v>32</v>
      </c>
      <c r="AG13" s="162" t="s">
        <v>33</v>
      </c>
      <c r="AH13" s="162"/>
      <c r="AI13" s="187" t="s">
        <v>64</v>
      </c>
      <c r="AJ13" s="162" t="s">
        <v>66</v>
      </c>
      <c r="AK13" s="170" t="s">
        <v>65</v>
      </c>
      <c r="AL13" s="162"/>
      <c r="AM13" s="162"/>
      <c r="AN13" s="177" t="s">
        <v>80</v>
      </c>
      <c r="AO13" s="177" t="s">
        <v>81</v>
      </c>
      <c r="AP13" s="177" t="s">
        <v>82</v>
      </c>
      <c r="AQ13" s="179" t="s">
        <v>83</v>
      </c>
      <c r="AR13" s="179" t="s">
        <v>84</v>
      </c>
      <c r="AS13" s="181" t="s">
        <v>85</v>
      </c>
      <c r="AT13" s="183" t="s">
        <v>86</v>
      </c>
      <c r="AU13" s="184"/>
      <c r="AV13" s="177" t="s">
        <v>87</v>
      </c>
      <c r="AW13" s="154"/>
    </row>
    <row r="14" spans="1:49" ht="106.5" customHeight="1" x14ac:dyDescent="0.25">
      <c r="A14" s="153"/>
      <c r="B14" s="154"/>
      <c r="C14" s="153"/>
      <c r="D14" s="153"/>
      <c r="E14" s="155"/>
      <c r="F14" s="155"/>
      <c r="G14" s="153"/>
      <c r="H14" s="155"/>
      <c r="I14" s="155"/>
      <c r="J14" s="155"/>
      <c r="K14" s="155"/>
      <c r="L14" s="155"/>
      <c r="M14" s="153"/>
      <c r="N14" s="153"/>
      <c r="O14" s="155"/>
      <c r="P14" s="155"/>
      <c r="Q14" s="165"/>
      <c r="R14" s="161"/>
      <c r="S14" s="153"/>
      <c r="T14" s="153"/>
      <c r="U14" s="153"/>
      <c r="V14" s="167"/>
      <c r="W14" s="167"/>
      <c r="X14" s="153"/>
      <c r="Y14" s="153"/>
      <c r="Z14" s="155"/>
      <c r="AA14" s="186"/>
      <c r="AB14" s="153"/>
      <c r="AC14" s="153"/>
      <c r="AD14" s="39" t="s">
        <v>34</v>
      </c>
      <c r="AE14" s="36" t="s">
        <v>35</v>
      </c>
      <c r="AF14" s="153"/>
      <c r="AG14" s="36" t="s">
        <v>36</v>
      </c>
      <c r="AH14" s="36" t="s">
        <v>35</v>
      </c>
      <c r="AI14" s="188"/>
      <c r="AJ14" s="153"/>
      <c r="AK14" s="171"/>
      <c r="AL14" s="153"/>
      <c r="AM14" s="153"/>
      <c r="AN14" s="178"/>
      <c r="AO14" s="178"/>
      <c r="AP14" s="178"/>
      <c r="AQ14" s="180"/>
      <c r="AR14" s="180"/>
      <c r="AS14" s="182"/>
      <c r="AT14" s="127" t="s">
        <v>88</v>
      </c>
      <c r="AU14" s="127" t="s">
        <v>89</v>
      </c>
      <c r="AV14" s="178"/>
      <c r="AW14" s="155"/>
    </row>
    <row r="15" spans="1:49" s="12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5" customFormat="1" ht="12.75" x14ac:dyDescent="0.25">
      <c r="A16" s="13" t="s">
        <v>37</v>
      </c>
      <c r="B16" s="93"/>
      <c r="C16" s="13"/>
      <c r="D16" s="93"/>
      <c r="E16" s="13"/>
      <c r="F16" s="13"/>
      <c r="G16" s="14"/>
      <c r="H16" s="14"/>
      <c r="I16" s="14"/>
      <c r="J16" s="13"/>
      <c r="K16" s="13"/>
      <c r="L16" s="13"/>
      <c r="M16" s="13"/>
      <c r="N16" s="13"/>
      <c r="O16" s="13"/>
      <c r="P16" s="13"/>
      <c r="Q16" s="119"/>
      <c r="R16" s="119"/>
      <c r="S16" s="77"/>
      <c r="T16" s="13"/>
      <c r="U16" s="13"/>
      <c r="V16" s="13"/>
      <c r="W16" s="13"/>
      <c r="X16" s="13"/>
      <c r="Y16" s="13"/>
      <c r="Z16" s="13"/>
      <c r="AA16" s="13"/>
      <c r="AB16" s="14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71"/>
    </row>
    <row r="17" spans="1:49" s="15" customFormat="1" ht="12.75" x14ac:dyDescent="0.25">
      <c r="A17" s="16" t="s">
        <v>38</v>
      </c>
      <c r="B17" s="94"/>
      <c r="C17" s="16"/>
      <c r="D17" s="94"/>
      <c r="E17" s="16"/>
      <c r="F17" s="16"/>
      <c r="G17" s="17"/>
      <c r="H17" s="17"/>
      <c r="I17" s="17"/>
      <c r="J17" s="16"/>
      <c r="K17" s="16"/>
      <c r="L17" s="16"/>
      <c r="M17" s="16"/>
      <c r="N17" s="16"/>
      <c r="O17" s="16"/>
      <c r="P17" s="16"/>
      <c r="Q17" s="120"/>
      <c r="R17" s="120"/>
      <c r="S17" s="78"/>
      <c r="T17" s="16"/>
      <c r="U17" s="16"/>
      <c r="V17" s="16"/>
      <c r="W17" s="16"/>
      <c r="X17" s="16"/>
      <c r="Y17" s="16"/>
      <c r="Z17" s="16"/>
      <c r="AA17" s="16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72"/>
    </row>
    <row r="18" spans="1:49" s="15" customFormat="1" ht="12.75" x14ac:dyDescent="0.25">
      <c r="A18" s="41" t="s">
        <v>39</v>
      </c>
      <c r="B18" s="95"/>
      <c r="C18" s="42"/>
      <c r="D18" s="95"/>
      <c r="E18" s="42"/>
      <c r="F18" s="42"/>
      <c r="G18" s="43"/>
      <c r="H18" s="43"/>
      <c r="I18" s="43"/>
      <c r="J18" s="42"/>
      <c r="K18" s="42"/>
      <c r="L18" s="42"/>
      <c r="M18" s="42"/>
      <c r="N18" s="44"/>
      <c r="O18" s="44"/>
      <c r="P18" s="44"/>
      <c r="Q18" s="132"/>
      <c r="R18" s="132"/>
      <c r="S18" s="79"/>
      <c r="T18" s="45"/>
      <c r="U18" s="45"/>
      <c r="V18" s="45"/>
      <c r="W18" s="45"/>
      <c r="X18" s="45"/>
      <c r="Y18" s="45"/>
      <c r="Z18" s="45"/>
      <c r="AA18" s="45"/>
      <c r="AB18" s="60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73"/>
    </row>
    <row r="19" spans="1:49" s="15" customFormat="1" ht="12.75" x14ac:dyDescent="0.25">
      <c r="A19" s="22" t="s">
        <v>46</v>
      </c>
      <c r="B19" s="96"/>
      <c r="C19" s="23"/>
      <c r="D19" s="96"/>
      <c r="E19" s="23"/>
      <c r="F19" s="23"/>
      <c r="G19" s="24"/>
      <c r="H19" s="25"/>
      <c r="I19" s="25"/>
      <c r="J19" s="23"/>
      <c r="K19" s="23"/>
      <c r="L19" s="23"/>
      <c r="M19" s="23"/>
      <c r="N19" s="23"/>
      <c r="O19" s="23"/>
      <c r="P19" s="23"/>
      <c r="Q19" s="133">
        <f>Q20+Q24</f>
        <v>424.89417000000003</v>
      </c>
      <c r="R19" s="133">
        <f>R20+R24</f>
        <v>509.87299999999999</v>
      </c>
      <c r="S19" s="80"/>
      <c r="T19" s="23"/>
      <c r="U19" s="23"/>
      <c r="V19" s="23"/>
      <c r="W19" s="23"/>
      <c r="X19" s="23"/>
      <c r="Y19" s="23"/>
      <c r="Z19" s="23"/>
      <c r="AA19" s="23"/>
      <c r="AB19" s="24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68"/>
    </row>
    <row r="20" spans="1:49" s="15" customFormat="1" ht="12.75" x14ac:dyDescent="0.25">
      <c r="A20" s="22" t="s">
        <v>74</v>
      </c>
      <c r="B20" s="96"/>
      <c r="C20" s="23"/>
      <c r="D20" s="96"/>
      <c r="E20" s="23"/>
      <c r="F20" s="23"/>
      <c r="G20" s="24"/>
      <c r="H20" s="25"/>
      <c r="I20" s="25"/>
      <c r="J20" s="23"/>
      <c r="K20" s="23"/>
      <c r="L20" s="23"/>
      <c r="M20" s="23"/>
      <c r="N20" s="23"/>
      <c r="O20" s="23"/>
      <c r="P20" s="23"/>
      <c r="Q20" s="133">
        <f>SUM(Q21:Q23)</f>
        <v>371.7475</v>
      </c>
      <c r="R20" s="133">
        <f>SUM(R21:R23)</f>
        <v>446.09699999999998</v>
      </c>
      <c r="S20" s="80"/>
      <c r="T20" s="23"/>
      <c r="U20" s="23"/>
      <c r="V20" s="23"/>
      <c r="W20" s="23"/>
      <c r="X20" s="23"/>
      <c r="Y20" s="23"/>
      <c r="Z20" s="23"/>
      <c r="AA20" s="23"/>
      <c r="AB20" s="24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68"/>
    </row>
    <row r="21" spans="1:49" s="31" customFormat="1" ht="38.25" x14ac:dyDescent="0.25">
      <c r="A21" s="33">
        <v>3</v>
      </c>
      <c r="B21" s="145">
        <v>1913</v>
      </c>
      <c r="C21" s="18" t="s">
        <v>57</v>
      </c>
      <c r="D21" s="35" t="s">
        <v>94</v>
      </c>
      <c r="E21" s="33" t="s">
        <v>95</v>
      </c>
      <c r="F21" s="35">
        <v>16</v>
      </c>
      <c r="G21" s="18" t="s">
        <v>96</v>
      </c>
      <c r="H21" s="151" t="s">
        <v>97</v>
      </c>
      <c r="I21" s="151" t="s">
        <v>97</v>
      </c>
      <c r="J21" s="35" t="s">
        <v>67</v>
      </c>
      <c r="K21" s="35"/>
      <c r="L21" s="35"/>
      <c r="M21" s="33" t="s">
        <v>49</v>
      </c>
      <c r="N21" s="18" t="s">
        <v>70</v>
      </c>
      <c r="O21" s="18"/>
      <c r="P21" s="18"/>
      <c r="Q21" s="121">
        <f>ROUND(R21/1.2,5)</f>
        <v>209.2595</v>
      </c>
      <c r="R21" s="122">
        <v>251.1114</v>
      </c>
      <c r="S21" s="85" t="s">
        <v>90</v>
      </c>
      <c r="T21" s="33" t="s">
        <v>57</v>
      </c>
      <c r="U21" s="33" t="s">
        <v>72</v>
      </c>
      <c r="V21" s="141">
        <v>43579</v>
      </c>
      <c r="W21" s="141">
        <v>43614</v>
      </c>
      <c r="X21" s="32" t="s">
        <v>45</v>
      </c>
      <c r="Y21" s="32" t="s">
        <v>45</v>
      </c>
      <c r="Z21" s="32" t="s">
        <v>45</v>
      </c>
      <c r="AA21" s="32" t="s">
        <v>45</v>
      </c>
      <c r="AB21" s="18" t="str">
        <f t="shared" ref="AB21:AB23" si="0">G21</f>
        <v>Выполнение работ по ремонту автомобилей иностранного производства</v>
      </c>
      <c r="AC21" s="19" t="s">
        <v>41</v>
      </c>
      <c r="AD21" s="142">
        <v>796</v>
      </c>
      <c r="AE21" s="142" t="s">
        <v>42</v>
      </c>
      <c r="AF21" s="143">
        <v>1</v>
      </c>
      <c r="AG21" s="20">
        <v>97000000000</v>
      </c>
      <c r="AH21" s="18" t="s">
        <v>43</v>
      </c>
      <c r="AI21" s="144">
        <v>43634</v>
      </c>
      <c r="AJ21" s="144">
        <v>43634</v>
      </c>
      <c r="AK21" s="144">
        <v>43830</v>
      </c>
      <c r="AL21" s="33">
        <v>2019</v>
      </c>
      <c r="AM21" s="33" t="s">
        <v>45</v>
      </c>
      <c r="AN21" s="33"/>
      <c r="AO21" s="33"/>
      <c r="AP21" s="33"/>
      <c r="AQ21" s="33"/>
      <c r="AR21" s="33"/>
      <c r="AS21" s="33"/>
      <c r="AT21" s="33"/>
      <c r="AU21" s="33"/>
      <c r="AV21" s="33"/>
      <c r="AW21" s="18" t="s">
        <v>98</v>
      </c>
    </row>
    <row r="22" spans="1:49" s="15" customFormat="1" ht="38.25" x14ac:dyDescent="0.25">
      <c r="A22" s="33">
        <v>3</v>
      </c>
      <c r="B22" s="35">
        <v>1923</v>
      </c>
      <c r="C22" s="18" t="s">
        <v>57</v>
      </c>
      <c r="D22" s="35" t="s">
        <v>94</v>
      </c>
      <c r="E22" s="33" t="s">
        <v>95</v>
      </c>
      <c r="F22" s="35">
        <v>17</v>
      </c>
      <c r="G22" s="18" t="s">
        <v>99</v>
      </c>
      <c r="H22" s="151" t="s">
        <v>100</v>
      </c>
      <c r="I22" s="151" t="s">
        <v>100</v>
      </c>
      <c r="J22" s="35" t="s">
        <v>67</v>
      </c>
      <c r="K22" s="35"/>
      <c r="L22" s="35"/>
      <c r="M22" s="33" t="s">
        <v>49</v>
      </c>
      <c r="N22" s="18" t="s">
        <v>40</v>
      </c>
      <c r="O22" s="18"/>
      <c r="P22" s="18"/>
      <c r="Q22" s="122">
        <f t="shared" ref="Q22" si="1">ROUND(R22/1.2,5)</f>
        <v>82.5</v>
      </c>
      <c r="R22" s="122">
        <v>99</v>
      </c>
      <c r="S22" s="146" t="s">
        <v>91</v>
      </c>
      <c r="T22" s="33" t="s">
        <v>57</v>
      </c>
      <c r="U22" s="33" t="s">
        <v>73</v>
      </c>
      <c r="V22" s="147">
        <v>43559</v>
      </c>
      <c r="W22" s="147">
        <v>43589</v>
      </c>
      <c r="X22" s="32" t="s">
        <v>45</v>
      </c>
      <c r="Y22" s="32" t="s">
        <v>45</v>
      </c>
      <c r="Z22" s="32" t="s">
        <v>45</v>
      </c>
      <c r="AA22" s="32" t="s">
        <v>45</v>
      </c>
      <c r="AB22" s="104" t="str">
        <f t="shared" si="0"/>
        <v>Выполнение работ по ремонту отопителей, подогревателей и кондиционеров автомобилей и специальной техники</v>
      </c>
      <c r="AC22" s="19" t="s">
        <v>41</v>
      </c>
      <c r="AD22" s="33">
        <v>796</v>
      </c>
      <c r="AE22" s="33" t="s">
        <v>42</v>
      </c>
      <c r="AF22" s="33">
        <v>1</v>
      </c>
      <c r="AG22" s="20">
        <v>97000000000</v>
      </c>
      <c r="AH22" s="32" t="s">
        <v>43</v>
      </c>
      <c r="AI22" s="141">
        <v>43620</v>
      </c>
      <c r="AJ22" s="141">
        <v>43620</v>
      </c>
      <c r="AK22" s="141">
        <v>43830</v>
      </c>
      <c r="AL22" s="33">
        <v>2019</v>
      </c>
      <c r="AM22" s="20" t="s">
        <v>45</v>
      </c>
      <c r="AN22" s="20"/>
      <c r="AO22" s="20"/>
      <c r="AP22" s="20"/>
      <c r="AQ22" s="20"/>
      <c r="AR22" s="20"/>
      <c r="AS22" s="20"/>
      <c r="AT22" s="20"/>
      <c r="AU22" s="20"/>
      <c r="AV22" s="20"/>
      <c r="AW22" s="18" t="s">
        <v>101</v>
      </c>
    </row>
    <row r="23" spans="1:49" s="125" customFormat="1" ht="44.25" customHeight="1" x14ac:dyDescent="0.2">
      <c r="A23" s="33">
        <v>3</v>
      </c>
      <c r="B23" s="145">
        <v>1923</v>
      </c>
      <c r="C23" s="18" t="s">
        <v>57</v>
      </c>
      <c r="D23" s="35" t="s">
        <v>94</v>
      </c>
      <c r="E23" s="33" t="s">
        <v>95</v>
      </c>
      <c r="F23" s="35">
        <v>41</v>
      </c>
      <c r="G23" s="103" t="s">
        <v>102</v>
      </c>
      <c r="H23" s="26" t="s">
        <v>103</v>
      </c>
      <c r="I23" s="152" t="s">
        <v>104</v>
      </c>
      <c r="J23" s="34" t="s">
        <v>67</v>
      </c>
      <c r="K23" s="34"/>
      <c r="L23" s="34"/>
      <c r="M23" s="20" t="s">
        <v>49</v>
      </c>
      <c r="N23" s="18" t="s">
        <v>105</v>
      </c>
      <c r="O23" s="18"/>
      <c r="P23" s="18"/>
      <c r="Q23" s="121">
        <f>ROUND(R23/1.2,5)</f>
        <v>79.988</v>
      </c>
      <c r="R23" s="122">
        <v>95.985600000000005</v>
      </c>
      <c r="S23" s="146" t="s">
        <v>91</v>
      </c>
      <c r="T23" s="20" t="s">
        <v>57</v>
      </c>
      <c r="U23" s="20" t="s">
        <v>73</v>
      </c>
      <c r="V23" s="141">
        <v>43556</v>
      </c>
      <c r="W23" s="141">
        <v>43585</v>
      </c>
      <c r="X23" s="32" t="s">
        <v>45</v>
      </c>
      <c r="Y23" s="32" t="s">
        <v>45</v>
      </c>
      <c r="Z23" s="32" t="s">
        <v>45</v>
      </c>
      <c r="AA23" s="32" t="s">
        <v>45</v>
      </c>
      <c r="AB23" s="104" t="str">
        <f t="shared" si="0"/>
        <v>Выполнение работ по ремонту пожарной сигнализации на территории боксов №5,6 производственного отделения №1</v>
      </c>
      <c r="AC23" s="19" t="s">
        <v>41</v>
      </c>
      <c r="AD23" s="20">
        <v>796</v>
      </c>
      <c r="AE23" s="20" t="s">
        <v>42</v>
      </c>
      <c r="AF23" s="18">
        <v>1</v>
      </c>
      <c r="AG23" s="20">
        <v>97000000000</v>
      </c>
      <c r="AH23" s="32" t="s">
        <v>43</v>
      </c>
      <c r="AI23" s="141">
        <v>43615</v>
      </c>
      <c r="AJ23" s="141">
        <v>43615</v>
      </c>
      <c r="AK23" s="141">
        <v>43646</v>
      </c>
      <c r="AL23" s="20">
        <v>2019</v>
      </c>
      <c r="AM23" s="20" t="s">
        <v>45</v>
      </c>
      <c r="AN23" s="20"/>
      <c r="AO23" s="20"/>
      <c r="AP23" s="20"/>
      <c r="AQ23" s="20"/>
      <c r="AR23" s="20"/>
      <c r="AS23" s="20"/>
      <c r="AT23" s="20"/>
      <c r="AU23" s="20"/>
      <c r="AV23" s="20"/>
      <c r="AW23" s="148"/>
    </row>
    <row r="24" spans="1:49" s="21" customFormat="1" ht="12.75" x14ac:dyDescent="0.25">
      <c r="A24" s="22" t="s">
        <v>47</v>
      </c>
      <c r="B24" s="97"/>
      <c r="C24" s="27"/>
      <c r="D24" s="97"/>
      <c r="E24" s="27"/>
      <c r="F24" s="27"/>
      <c r="G24" s="27"/>
      <c r="H24" s="28"/>
      <c r="I24" s="28"/>
      <c r="J24" s="27"/>
      <c r="K24" s="27"/>
      <c r="L24" s="27"/>
      <c r="M24" s="27"/>
      <c r="N24" s="29"/>
      <c r="O24" s="29"/>
      <c r="P24" s="29"/>
      <c r="Q24" s="134">
        <f>SUM(Q25)</f>
        <v>53.14667</v>
      </c>
      <c r="R24" s="134">
        <f>SUM(R25)</f>
        <v>63.776000000000003</v>
      </c>
      <c r="S24" s="81"/>
      <c r="T24" s="30"/>
      <c r="U24" s="30"/>
      <c r="V24" s="30"/>
      <c r="W24" s="30"/>
      <c r="X24" s="30"/>
      <c r="Y24" s="30"/>
      <c r="Z24" s="30"/>
      <c r="AA24" s="30"/>
      <c r="AB24" s="61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74"/>
    </row>
    <row r="25" spans="1:49" ht="114.75" x14ac:dyDescent="0.25">
      <c r="A25" s="20">
        <v>3</v>
      </c>
      <c r="B25" s="34">
        <v>1923</v>
      </c>
      <c r="C25" s="18" t="s">
        <v>57</v>
      </c>
      <c r="D25" s="145" t="s">
        <v>50</v>
      </c>
      <c r="E25" s="18" t="s">
        <v>44</v>
      </c>
      <c r="F25" s="34">
        <v>42</v>
      </c>
      <c r="G25" s="18" t="s">
        <v>111</v>
      </c>
      <c r="H25" s="26" t="s">
        <v>112</v>
      </c>
      <c r="I25" s="26" t="s">
        <v>112</v>
      </c>
      <c r="J25" s="35" t="s">
        <v>67</v>
      </c>
      <c r="K25" s="35"/>
      <c r="L25" s="35"/>
      <c r="M25" s="33" t="s">
        <v>49</v>
      </c>
      <c r="N25" s="103" t="s">
        <v>70</v>
      </c>
      <c r="O25" s="103"/>
      <c r="P25" s="103"/>
      <c r="Q25" s="121">
        <f t="shared" ref="Q25" si="2">ROUND(R25/1.2,5)</f>
        <v>53.14667</v>
      </c>
      <c r="R25" s="128">
        <v>63.776000000000003</v>
      </c>
      <c r="S25" s="85" t="s">
        <v>91</v>
      </c>
      <c r="T25" s="32" t="s">
        <v>57</v>
      </c>
      <c r="U25" s="20" t="s">
        <v>73</v>
      </c>
      <c r="V25" s="138">
        <v>43549</v>
      </c>
      <c r="W25" s="138">
        <v>43556</v>
      </c>
      <c r="X25" s="32" t="s">
        <v>45</v>
      </c>
      <c r="Y25" s="32" t="s">
        <v>45</v>
      </c>
      <c r="Z25" s="32" t="s">
        <v>45</v>
      </c>
      <c r="AA25" s="32" t="s">
        <v>45</v>
      </c>
      <c r="AB25" s="104" t="str">
        <f t="shared" ref="AB25" si="3">G25</f>
        <v>Поставка кабеля СИП-2 3х95 + 1х95</v>
      </c>
      <c r="AC25" s="19" t="s">
        <v>41</v>
      </c>
      <c r="AD25" s="33">
        <v>6</v>
      </c>
      <c r="AE25" s="33" t="s">
        <v>113</v>
      </c>
      <c r="AF25" s="33">
        <v>200</v>
      </c>
      <c r="AG25" s="20">
        <v>97000000001</v>
      </c>
      <c r="AH25" s="32" t="s">
        <v>43</v>
      </c>
      <c r="AI25" s="102">
        <f>W25+20</f>
        <v>43576</v>
      </c>
      <c r="AJ25" s="101">
        <f>AI25</f>
        <v>43576</v>
      </c>
      <c r="AK25" s="102">
        <f>AJ25+30</f>
        <v>43606</v>
      </c>
      <c r="AL25" s="20">
        <v>2019</v>
      </c>
      <c r="AM25" s="20" t="s">
        <v>45</v>
      </c>
      <c r="AN25" s="20"/>
      <c r="AO25" s="20"/>
      <c r="AP25" s="20"/>
      <c r="AQ25" s="20"/>
      <c r="AR25" s="20"/>
      <c r="AS25" s="20"/>
      <c r="AT25" s="20"/>
      <c r="AU25" s="20"/>
      <c r="AV25" s="20"/>
      <c r="AW25" s="32" t="s">
        <v>114</v>
      </c>
    </row>
    <row r="26" spans="1:49" x14ac:dyDescent="0.25">
      <c r="A26" s="46" t="s">
        <v>51</v>
      </c>
      <c r="B26" s="98"/>
      <c r="C26" s="47"/>
      <c r="D26" s="98"/>
      <c r="E26" s="47"/>
      <c r="F26" s="47"/>
      <c r="G26" s="47"/>
      <c r="H26" s="48"/>
      <c r="I26" s="48"/>
      <c r="J26" s="49"/>
      <c r="K26" s="49"/>
      <c r="L26" s="49"/>
      <c r="M26" s="47"/>
      <c r="N26" s="47"/>
      <c r="O26" s="47"/>
      <c r="P26" s="47"/>
      <c r="Q26" s="135"/>
      <c r="R26" s="135"/>
      <c r="S26" s="82"/>
      <c r="T26" s="47"/>
      <c r="U26" s="47"/>
      <c r="V26" s="98"/>
      <c r="W26" s="98"/>
      <c r="X26" s="47"/>
      <c r="Y26" s="47"/>
      <c r="Z26" s="47"/>
      <c r="AA26" s="47"/>
      <c r="AB26" s="70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75"/>
    </row>
    <row r="27" spans="1:49" s="31" customFormat="1" ht="17.25" customHeight="1" x14ac:dyDescent="0.25">
      <c r="A27" s="69" t="s">
        <v>71</v>
      </c>
      <c r="B27" s="62"/>
      <c r="C27" s="24"/>
      <c r="D27" s="62"/>
      <c r="E27" s="24"/>
      <c r="F27" s="62"/>
      <c r="G27" s="63"/>
      <c r="H27" s="64"/>
      <c r="I27" s="64"/>
      <c r="J27" s="65"/>
      <c r="K27" s="65"/>
      <c r="L27" s="65"/>
      <c r="M27" s="24"/>
      <c r="N27" s="24"/>
      <c r="O27" s="24"/>
      <c r="P27" s="24"/>
      <c r="Q27" s="136"/>
      <c r="R27" s="136"/>
      <c r="S27" s="83"/>
      <c r="T27" s="24"/>
      <c r="U27" s="24"/>
      <c r="V27" s="139"/>
      <c r="W27" s="139"/>
      <c r="X27" s="61"/>
      <c r="Y27" s="61"/>
      <c r="Z27" s="61"/>
      <c r="AA27" s="61"/>
      <c r="AB27" s="24"/>
      <c r="AC27" s="67"/>
      <c r="AD27" s="24"/>
      <c r="AE27" s="24"/>
      <c r="AF27" s="24"/>
      <c r="AG27" s="30"/>
      <c r="AH27" s="24"/>
      <c r="AI27" s="66"/>
      <c r="AJ27" s="66"/>
      <c r="AK27" s="66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68"/>
    </row>
    <row r="28" spans="1:49" s="31" customFormat="1" ht="15" customHeight="1" x14ac:dyDescent="0.25">
      <c r="A28" s="50" t="s">
        <v>52</v>
      </c>
      <c r="B28" s="99"/>
      <c r="C28" s="52"/>
      <c r="D28" s="99"/>
      <c r="E28" s="51"/>
      <c r="F28" s="51"/>
      <c r="G28" s="52"/>
      <c r="H28" s="53"/>
      <c r="I28" s="53"/>
      <c r="J28" s="51"/>
      <c r="K28" s="51"/>
      <c r="L28" s="51"/>
      <c r="M28" s="51"/>
      <c r="N28" s="52"/>
      <c r="O28" s="52"/>
      <c r="P28" s="52"/>
      <c r="Q28" s="137">
        <f>SUM(Q29:Q29)</f>
        <v>1250.1258600000001</v>
      </c>
      <c r="R28" s="137">
        <f>SUM(R29:R29)</f>
        <v>1250.1258600000001</v>
      </c>
      <c r="S28" s="84"/>
      <c r="T28" s="51"/>
      <c r="U28" s="51"/>
      <c r="V28" s="140"/>
      <c r="W28" s="140"/>
      <c r="X28" s="52"/>
      <c r="Y28" s="52"/>
      <c r="Z28" s="52"/>
      <c r="AA28" s="52"/>
      <c r="AB28" s="52"/>
      <c r="AC28" s="52"/>
      <c r="AD28" s="51"/>
      <c r="AE28" s="51"/>
      <c r="AF28" s="51"/>
      <c r="AG28" s="51"/>
      <c r="AH28" s="52"/>
      <c r="AI28" s="51"/>
      <c r="AJ28" s="54"/>
      <c r="AK28" s="51"/>
      <c r="AL28" s="51"/>
      <c r="AM28" s="51"/>
      <c r="AN28" s="126"/>
      <c r="AO28" s="126"/>
      <c r="AP28" s="126"/>
      <c r="AQ28" s="126"/>
      <c r="AR28" s="126"/>
      <c r="AS28" s="126"/>
      <c r="AT28" s="126"/>
      <c r="AU28" s="126"/>
      <c r="AV28" s="126"/>
      <c r="AW28" s="76"/>
    </row>
    <row r="29" spans="1:49" ht="38.25" x14ac:dyDescent="0.25">
      <c r="A29" s="33">
        <v>8</v>
      </c>
      <c r="B29" s="105">
        <v>1918</v>
      </c>
      <c r="C29" s="18" t="s">
        <v>57</v>
      </c>
      <c r="D29" s="35" t="s">
        <v>115</v>
      </c>
      <c r="E29" s="33" t="s">
        <v>48</v>
      </c>
      <c r="F29" s="105">
        <v>5</v>
      </c>
      <c r="G29" s="107" t="s">
        <v>116</v>
      </c>
      <c r="H29" s="106" t="s">
        <v>117</v>
      </c>
      <c r="I29" s="106" t="s">
        <v>118</v>
      </c>
      <c r="J29" s="34" t="s">
        <v>67</v>
      </c>
      <c r="K29" s="34"/>
      <c r="L29" s="34"/>
      <c r="M29" s="33" t="s">
        <v>49</v>
      </c>
      <c r="N29" s="100" t="s">
        <v>119</v>
      </c>
      <c r="O29" s="100"/>
      <c r="P29" s="100"/>
      <c r="Q29" s="121">
        <f>R29</f>
        <v>1250.1258600000001</v>
      </c>
      <c r="R29" s="122">
        <v>1250.1258600000001</v>
      </c>
      <c r="S29" s="85" t="s">
        <v>90</v>
      </c>
      <c r="T29" s="33" t="s">
        <v>57</v>
      </c>
      <c r="U29" s="33" t="s">
        <v>72</v>
      </c>
      <c r="V29" s="141">
        <v>43556</v>
      </c>
      <c r="W29" s="141">
        <v>43585</v>
      </c>
      <c r="X29" s="32" t="s">
        <v>45</v>
      </c>
      <c r="Y29" s="32" t="s">
        <v>45</v>
      </c>
      <c r="Z29" s="32" t="s">
        <v>45</v>
      </c>
      <c r="AA29" s="32" t="s">
        <v>45</v>
      </c>
      <c r="AB29" s="18" t="str">
        <f>G29</f>
        <v>Обязательное страхование гражданской ответственности владельцев транспортных средств (ОСАГО)</v>
      </c>
      <c r="AC29" s="19" t="s">
        <v>41</v>
      </c>
      <c r="AD29" s="33">
        <v>796</v>
      </c>
      <c r="AE29" s="33" t="s">
        <v>42</v>
      </c>
      <c r="AF29" s="33">
        <v>1</v>
      </c>
      <c r="AG29" s="20">
        <v>97000000000</v>
      </c>
      <c r="AH29" s="18" t="s">
        <v>43</v>
      </c>
      <c r="AI29" s="141">
        <v>43636</v>
      </c>
      <c r="AJ29" s="141">
        <v>43647</v>
      </c>
      <c r="AK29" s="141">
        <v>44012</v>
      </c>
      <c r="AL29" s="33">
        <v>2019</v>
      </c>
      <c r="AM29" s="33" t="s">
        <v>45</v>
      </c>
      <c r="AN29" s="33"/>
      <c r="AO29" s="33"/>
      <c r="AP29" s="33"/>
      <c r="AQ29" s="33"/>
      <c r="AR29" s="33"/>
      <c r="AS29" s="33"/>
      <c r="AT29" s="33"/>
      <c r="AU29" s="33"/>
      <c r="AV29" s="33"/>
      <c r="AW29" s="18" t="s">
        <v>120</v>
      </c>
    </row>
    <row r="31" spans="1:49" x14ac:dyDescent="0.25">
      <c r="N31" s="11" t="s">
        <v>53</v>
      </c>
      <c r="O31" s="11"/>
      <c r="P31" s="11"/>
      <c r="Q31" s="124">
        <f>Q28+Q26+Q19+Q16+Q27</f>
        <v>1675.0200300000001</v>
      </c>
      <c r="R31" s="124">
        <f>R28+R26+R19+R16+R27</f>
        <v>1759.9988600000001</v>
      </c>
    </row>
    <row r="32" spans="1:49" x14ac:dyDescent="0.25">
      <c r="C32" s="9" t="s">
        <v>54</v>
      </c>
      <c r="G32" s="9"/>
    </row>
    <row r="33" spans="1:49" ht="21" x14ac:dyDescent="0.35">
      <c r="A33" s="131" t="s">
        <v>92</v>
      </c>
    </row>
    <row r="34" spans="1:49" ht="40.5" customHeight="1" x14ac:dyDescent="0.25">
      <c r="A34" s="20">
        <v>3</v>
      </c>
      <c r="B34" s="34">
        <v>1923</v>
      </c>
      <c r="C34" s="18" t="s">
        <v>57</v>
      </c>
      <c r="D34" s="145" t="s">
        <v>50</v>
      </c>
      <c r="E34" s="18" t="s">
        <v>44</v>
      </c>
      <c r="F34" s="34">
        <v>28</v>
      </c>
      <c r="G34" s="100" t="s">
        <v>106</v>
      </c>
      <c r="H34" s="150" t="s">
        <v>107</v>
      </c>
      <c r="I34" s="150" t="s">
        <v>108</v>
      </c>
      <c r="J34" s="34" t="s">
        <v>67</v>
      </c>
      <c r="K34" s="34"/>
      <c r="L34" s="34"/>
      <c r="M34" s="20" t="s">
        <v>49</v>
      </c>
      <c r="N34" s="18" t="s">
        <v>70</v>
      </c>
      <c r="O34" s="18"/>
      <c r="P34" s="18"/>
      <c r="Q34" s="121">
        <f>ROUND(R34/1.2,5)</f>
        <v>16.231490000000001</v>
      </c>
      <c r="R34" s="149">
        <v>19.477789999999999</v>
      </c>
      <c r="S34" s="146" t="s">
        <v>91</v>
      </c>
      <c r="T34" s="20" t="s">
        <v>57</v>
      </c>
      <c r="U34" s="18" t="s">
        <v>73</v>
      </c>
      <c r="V34" s="102">
        <v>43598</v>
      </c>
      <c r="W34" s="102">
        <v>43629</v>
      </c>
      <c r="X34" s="32" t="s">
        <v>45</v>
      </c>
      <c r="Y34" s="32" t="s">
        <v>45</v>
      </c>
      <c r="Z34" s="32" t="s">
        <v>45</v>
      </c>
      <c r="AA34" s="32" t="s">
        <v>45</v>
      </c>
      <c r="AB34" s="19" t="str">
        <f>G34</f>
        <v>Поставка щитового оборудования</v>
      </c>
      <c r="AC34" s="19" t="s">
        <v>41</v>
      </c>
      <c r="AD34" s="33">
        <v>876</v>
      </c>
      <c r="AE34" s="33" t="s">
        <v>75</v>
      </c>
      <c r="AF34" s="33">
        <v>1</v>
      </c>
      <c r="AG34" s="20">
        <v>97000000000</v>
      </c>
      <c r="AH34" s="18" t="s">
        <v>43</v>
      </c>
      <c r="AI34" s="102">
        <v>43649</v>
      </c>
      <c r="AJ34" s="102">
        <v>43649</v>
      </c>
      <c r="AK34" s="102">
        <v>43830</v>
      </c>
      <c r="AL34" s="18">
        <v>2019</v>
      </c>
      <c r="AM34" s="18" t="s">
        <v>45</v>
      </c>
      <c r="AN34" s="18"/>
      <c r="AO34" s="18"/>
      <c r="AP34" s="18"/>
      <c r="AQ34" s="18"/>
      <c r="AR34" s="18"/>
      <c r="AS34" s="18"/>
      <c r="AT34" s="18"/>
      <c r="AU34" s="18"/>
      <c r="AV34" s="18"/>
      <c r="AW34" s="32"/>
    </row>
    <row r="35" spans="1:49" ht="38.25" x14ac:dyDescent="0.25">
      <c r="A35" s="20">
        <v>3</v>
      </c>
      <c r="B35" s="34">
        <v>1923</v>
      </c>
      <c r="C35" s="18" t="s">
        <v>57</v>
      </c>
      <c r="D35" s="145" t="s">
        <v>50</v>
      </c>
      <c r="E35" s="18" t="s">
        <v>44</v>
      </c>
      <c r="F35" s="34">
        <v>30</v>
      </c>
      <c r="G35" s="100" t="s">
        <v>109</v>
      </c>
      <c r="H35" s="150" t="s">
        <v>110</v>
      </c>
      <c r="I35" s="150" t="s">
        <v>110</v>
      </c>
      <c r="J35" s="34" t="s">
        <v>67</v>
      </c>
      <c r="K35" s="34"/>
      <c r="L35" s="34"/>
      <c r="M35" s="20" t="s">
        <v>49</v>
      </c>
      <c r="N35" s="18" t="s">
        <v>70</v>
      </c>
      <c r="O35" s="18"/>
      <c r="P35" s="18"/>
      <c r="Q35" s="121">
        <f>ROUND(R35/1.2,5)</f>
        <v>25.200990000000001</v>
      </c>
      <c r="R35" s="149">
        <v>30.24119</v>
      </c>
      <c r="S35" s="146" t="s">
        <v>91</v>
      </c>
      <c r="T35" s="20" t="s">
        <v>57</v>
      </c>
      <c r="U35" s="18" t="s">
        <v>73</v>
      </c>
      <c r="V35" s="102">
        <v>43626</v>
      </c>
      <c r="W35" s="102">
        <v>43657</v>
      </c>
      <c r="X35" s="32" t="s">
        <v>45</v>
      </c>
      <c r="Y35" s="32" t="s">
        <v>45</v>
      </c>
      <c r="Z35" s="32" t="s">
        <v>45</v>
      </c>
      <c r="AA35" s="32" t="s">
        <v>45</v>
      </c>
      <c r="AB35" s="19" t="str">
        <f>G35</f>
        <v>Поставка светотехнической продукции</v>
      </c>
      <c r="AC35" s="19" t="s">
        <v>41</v>
      </c>
      <c r="AD35" s="33">
        <v>876</v>
      </c>
      <c r="AE35" s="33" t="s">
        <v>75</v>
      </c>
      <c r="AF35" s="33">
        <v>1</v>
      </c>
      <c r="AG35" s="20">
        <v>97000000000</v>
      </c>
      <c r="AH35" s="18" t="s">
        <v>43</v>
      </c>
      <c r="AI35" s="102">
        <v>43677</v>
      </c>
      <c r="AJ35" s="102">
        <v>43678</v>
      </c>
      <c r="AK35" s="102">
        <v>43830</v>
      </c>
      <c r="AL35" s="18">
        <v>2019</v>
      </c>
      <c r="AM35" s="20" t="s">
        <v>45</v>
      </c>
      <c r="AN35" s="20"/>
      <c r="AO35" s="20"/>
      <c r="AP35" s="20"/>
      <c r="AQ35" s="20"/>
      <c r="AR35" s="20"/>
      <c r="AS35" s="20"/>
      <c r="AT35" s="20"/>
      <c r="AU35" s="20"/>
      <c r="AV35" s="20"/>
      <c r="AW35" s="32"/>
    </row>
    <row r="36" spans="1:49" x14ac:dyDescent="0.25">
      <c r="N36" s="130" t="s">
        <v>53</v>
      </c>
      <c r="Q36" s="124">
        <f>SUM(Q34:Q35)</f>
        <v>41.432479999999998</v>
      </c>
      <c r="R36" s="124">
        <f>SUM(R34:R35)</f>
        <v>49.718980000000002</v>
      </c>
    </row>
  </sheetData>
  <autoFilter ref="A15:AW29"/>
  <mergeCells count="65"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  <mergeCell ref="AF13:AF14"/>
    <mergeCell ref="X13:X14"/>
    <mergeCell ref="Y13:Y14"/>
    <mergeCell ref="AB13:AB14"/>
    <mergeCell ref="AC13:AC14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</mergeCells>
  <pageMargins left="0.70866141732283472" right="0.70866141732283472" top="0.35433070866141736" bottom="0.19685039370078741" header="0.31496062992125984" footer="0.31496062992125984"/>
  <pageSetup paperSize="9" scale="14" pageOrder="overThenDown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:C16"/>
    </sheetView>
  </sheetViews>
  <sheetFormatPr defaultRowHeight="15" x14ac:dyDescent="0.25"/>
  <cols>
    <col min="1" max="1" width="15.140625" customWidth="1"/>
    <col min="3" max="3" width="11.570312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закупки 2018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2019-04-18T08:40:11Z</dcterms:modified>
</cp:coreProperties>
</file>